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agchkz-my.sharepoint.com/personal/d_kozhakhmetova_agchkz_onmicrosoft_com/Documents/Рабочий стол/"/>
    </mc:Choice>
  </mc:AlternateContent>
  <xr:revisionPtr revIDLastSave="349" documentId="13_ncr:1_{AFC17A4B-666A-4A9D-AC27-064F9B0006B3}" xr6:coauthVersionLast="47" xr6:coauthVersionMax="47" xr10:uidLastSave="{204D07E6-C268-4E78-9FE1-B0594A5BB888}"/>
  <bookViews>
    <workbookView xWindow="-108" yWindow="-108" windowWidth="23256" windowHeight="12576" xr2:uid="{00000000-000D-0000-FFFF-FFFF00000000}"/>
  </bookViews>
  <sheets>
    <sheet name="Лист2" sheetId="2"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65" i="2" l="1"/>
  <c r="T65" i="2"/>
  <c r="F65" i="2"/>
  <c r="E65" i="2"/>
  <c r="K64" i="2"/>
  <c r="J64" i="2"/>
  <c r="N64" i="2" s="1"/>
  <c r="K63" i="2"/>
  <c r="J63" i="2"/>
  <c r="N63" i="2" s="1"/>
  <c r="K62" i="2"/>
  <c r="K65" i="2" s="1"/>
  <c r="J62" i="2"/>
  <c r="U13" i="2"/>
  <c r="T13" i="2"/>
  <c r="F13" i="2"/>
  <c r="E13" i="2"/>
  <c r="K12" i="2"/>
  <c r="J12" i="2"/>
  <c r="J13" i="2" s="1"/>
  <c r="L63" i="2" l="1"/>
  <c r="L64" i="2"/>
  <c r="J65" i="2"/>
  <c r="N65" i="2"/>
  <c r="L62" i="2"/>
  <c r="L12" i="2"/>
  <c r="L13" i="2" s="1"/>
  <c r="K13" i="2"/>
  <c r="N12" i="2"/>
  <c r="N13" i="2" s="1"/>
  <c r="L65" i="2" l="1"/>
</calcChain>
</file>

<file path=xl/sharedStrings.xml><?xml version="1.0" encoding="utf-8"?>
<sst xmlns="http://schemas.openxmlformats.org/spreadsheetml/2006/main" count="267" uniqueCount="140">
  <si>
    <t>№ п/п</t>
  </si>
  <si>
    <t>Информация о плановых и фактических объемах предоставления регулируемых услуг</t>
  </si>
  <si>
    <t>Отчет о прибылях и убытках*</t>
  </si>
  <si>
    <t>Сумма инвестиционной программы</t>
  </si>
  <si>
    <t>Информация о фактических условиях и размерах финансирования инвестиционной программы, тысяч тенге</t>
  </si>
  <si>
    <t>Наименование регулируемых услуг (товаров, работ) и обслуживаемая территория</t>
  </si>
  <si>
    <t>Наименование мероприятий</t>
  </si>
  <si>
    <t>Единица измерения</t>
  </si>
  <si>
    <t>Количество в натуральных показателях</t>
  </si>
  <si>
    <t>Период предоставления услуги в рамках инвестиционной программы</t>
  </si>
  <si>
    <t>План</t>
  </si>
  <si>
    <t>Факт</t>
  </si>
  <si>
    <t>Отклонение</t>
  </si>
  <si>
    <t>Причины отклонения</t>
  </si>
  <si>
    <t>Собственные средства</t>
  </si>
  <si>
    <t>Заемные средства</t>
  </si>
  <si>
    <t>Бюджетные средства</t>
  </si>
  <si>
    <t>Факт прошлого года</t>
  </si>
  <si>
    <t xml:space="preserve">  </t>
  </si>
  <si>
    <t>Информация о сопоставлении фактических показателей исполнения инвестиционной программы с показателями, утвержденными в инвестиционной программе**</t>
  </si>
  <si>
    <t>Разъяснение причин отклонения достигнутых фактических показателей от показателей в утвержденной инвестиционной программе</t>
  </si>
  <si>
    <t>Оценка повышения качества и надежности предоставляемых регулируемых услуг и эффективности деятельности</t>
  </si>
  <si>
    <t>Снижение расхода сырья, материалов, топлива и энергии в натуральном выражении в зависимости от утвержденной инвестиционной программы</t>
  </si>
  <si>
    <t>Снижение износа (физического) основных фондов (активов), %, по годам реализации в зависимости от утвержденной инвестиционной программы</t>
  </si>
  <si>
    <t>Снижение потерь, %, по годам реализации в зависимости от утвержденной инвестиционной программы</t>
  </si>
  <si>
    <t>Снижение аварийности, по годам реализации в зависимости от утвержденной инвестиционной программы</t>
  </si>
  <si>
    <t>Факт текущего года</t>
  </si>
  <si>
    <t>Транспортировка товарного газа по газораспределительным системам для потребителей РК</t>
  </si>
  <si>
    <t>Замена и установка шарового крана ДУ-300 на высоком давлении на 9 колодце между АГРС и ПГБ</t>
  </si>
  <si>
    <t>шт</t>
  </si>
  <si>
    <t>Амортизация</t>
  </si>
  <si>
    <t>Прибыль</t>
  </si>
  <si>
    <t>Износ основных фондов в 2021 году осотавляет 0,7% с учетом закупленного и смонтированного запорной арматуры.</t>
  </si>
  <si>
    <t>Повысилось надежнос безаваринной и бесперебойной подачи газа потребителю.</t>
  </si>
  <si>
    <t>Итого</t>
  </si>
  <si>
    <t xml:space="preserve">Отчет ТОО «АЗИЯГАЗ ЧУНДЖА» об исполнении утвержденных тарифных смет и об исполнении утвержденных инвестиционных программ по регулируемым услугам (транспортировка товарного газа по магистральному газопроводу и по газораспределительным системам) и финансовая отчетность по итогам 2021 года.
</t>
  </si>
  <si>
    <t>Отчет об исполнении инвестиционной программы по транспортировке товарного газа по газораспределительным системам для потребителей РК</t>
  </si>
  <si>
    <t>Транспортировка
товарного газа по магистральным газопроводам</t>
  </si>
  <si>
    <t>Закуп ШК ДУ-150 на АГРС</t>
  </si>
  <si>
    <t>В связи с отказом в утверждении корректировки ивестиционной программы</t>
  </si>
  <si>
    <t>Износ основных фондов в 2021 году осотавляет 0,3% с учетом закупленного и смонтированного запорной арматуры.</t>
  </si>
  <si>
    <t>Повысилась надежность безаварийной и бесперебойной подачи газа потребителю</t>
  </si>
  <si>
    <t>Замена и установка монометра на фильтре на регулирующем клапане</t>
  </si>
  <si>
    <t>Исполнение свыше утвержденного плана</t>
  </si>
  <si>
    <t>Износ основных фондов в 2021 году осотавляет 0,03% с учетом закупленного и смонтированного запорной арматуры.</t>
  </si>
  <si>
    <t>Замена и установка задвижки ДУ-80 PN-160 в блоке переключения (байпасная линия)</t>
  </si>
  <si>
    <t>Отчет об исполнении инвестиционной программы по транспортировке товарного газа по магистральным газопроводам
товарного газа по магистральным газопроводам</t>
  </si>
  <si>
    <t>Наименование показателей*</t>
  </si>
  <si>
    <t>Ед. изм.</t>
  </si>
  <si>
    <t>Предусмотрено в утвержденной тарифной смете</t>
  </si>
  <si>
    <t xml:space="preserve"> Фактически сложившиеся показатели тарифной сметы</t>
  </si>
  <si>
    <t>Отклонение в процентах</t>
  </si>
  <si>
    <t>I</t>
  </si>
  <si>
    <t>Затраты на производство товаров и предоставление услуг, всего, в том числе</t>
  </si>
  <si>
    <t>тыс.тг.</t>
  </si>
  <si>
    <t>Материальные затраты, всего, в том числе</t>
  </si>
  <si>
    <t>1.1</t>
  </si>
  <si>
    <t>ГСМ</t>
  </si>
  <si>
    <t>В связи с фактическими выездами служебного транспорта и увеличением выездов в служебные</t>
  </si>
  <si>
    <t>1.2</t>
  </si>
  <si>
    <t>Газ на потери</t>
  </si>
  <si>
    <t>В связи с повышением тарифа АО КазТрансГаз на оптовую реализацию товарного газа с 1 июля 2021 года</t>
  </si>
  <si>
    <t>Расходы на оплату труда, всего, в том числе</t>
  </si>
  <si>
    <t>2.1</t>
  </si>
  <si>
    <t>Заработная плата производственного персонала</t>
  </si>
  <si>
    <t>В связи с нессответсвием тарифа фактическим затратам Товарищества. В тувержденной тарифной смете не учтена фактическая численность работников Товарищества.</t>
  </si>
  <si>
    <t>2.2</t>
  </si>
  <si>
    <t xml:space="preserve">Социальный налог </t>
  </si>
  <si>
    <t>2.3</t>
  </si>
  <si>
    <t xml:space="preserve">ВОСМС </t>
  </si>
  <si>
    <t xml:space="preserve">В данной статье затрат отражена начисленная амортизация на основные средства Компании. В утвержденной тарифной предусмотрена амортизация в соответсвии с утвержденной инвестиционной программой. </t>
  </si>
  <si>
    <t>Прочие затраты, всего</t>
  </si>
  <si>
    <t>4.1</t>
  </si>
  <si>
    <t>Охрана труда и техника безопасности</t>
  </si>
  <si>
    <t>В связи с повышением цен на спец. одежду и обучение работников.</t>
  </si>
  <si>
    <t>4.2</t>
  </si>
  <si>
    <t>Коммунальные услуги</t>
  </si>
  <si>
    <t>В связи с повышением объема потребления коммунальных услуг.</t>
  </si>
  <si>
    <t>II</t>
  </si>
  <si>
    <t>Расходы периода всего, в том числе</t>
  </si>
  <si>
    <t>Общие и административные расходы, всего: в том числе:</t>
  </si>
  <si>
    <t>5.1</t>
  </si>
  <si>
    <t>Заработная плата административного персонала</t>
  </si>
  <si>
    <t>5.2</t>
  </si>
  <si>
    <t>Социальный налог и социальные отчисления</t>
  </si>
  <si>
    <t>5.3</t>
  </si>
  <si>
    <t>ВОСМС</t>
  </si>
  <si>
    <t>5.4</t>
  </si>
  <si>
    <t>Налоги</t>
  </si>
  <si>
    <t>В заявке на утверждение тарифа на 2021 год было предусмотрено 56млн. Тенге. Однако в утвержденной тарифной смете ДКРЕМ затраты составили 26 млн. тенге, в связи с чем и возник перерасход затрат тарифной сметы.</t>
  </si>
  <si>
    <t>5.5</t>
  </si>
  <si>
    <t>5.5.1</t>
  </si>
  <si>
    <t>Канцелярские расходы</t>
  </si>
  <si>
    <t>В заявке субъекта на утверждение тарифа было предусмотрено на канц. товары 569 тыс. тенге. В утвержденной тарифной смете ДКРЕМ затраты составили 62 тыс. тенге, в связи с чем и возник перерасход затрат тарифной сметы.</t>
  </si>
  <si>
    <t>5.5.2</t>
  </si>
  <si>
    <t xml:space="preserve">Страхование </t>
  </si>
  <si>
    <t>В связи с нессответсвием тарифа фактическим затратам Товарищества.</t>
  </si>
  <si>
    <t>5.5.3</t>
  </si>
  <si>
    <t>Командировочные расходы</t>
  </si>
  <si>
    <t>В данной статье затрат учтены командировочные расходы на административный и производственный персонал. Также основная деятельность компании осуществляется в Алматинской области в с. Чунджа в связи чем и связано увеличение затрат.</t>
  </si>
  <si>
    <t>5.5.4</t>
  </si>
  <si>
    <t>Аренда офиса</t>
  </si>
  <si>
    <t>В заявке субъекта на расходы по аренде было предусмотрено 12,8 млн. тенге. В утвержденной тарифной смете ДКРЕМ затраты составили 6,7 млн. тенге, в связи с чем и возник перерасход затрат тарифной сметы.</t>
  </si>
  <si>
    <t>5.5.5</t>
  </si>
  <si>
    <t>Услуги связи</t>
  </si>
  <si>
    <t>5.5.6</t>
  </si>
  <si>
    <t>Курьерские услуги</t>
  </si>
  <si>
    <t>В связи с увеличением количества отправляемой корреспонденции.</t>
  </si>
  <si>
    <t>III</t>
  </si>
  <si>
    <t>Всего затрат на предоставление услуг</t>
  </si>
  <si>
    <t>IV</t>
  </si>
  <si>
    <t>Всего доходов</t>
  </si>
  <si>
    <t>V</t>
  </si>
  <si>
    <t>VI</t>
  </si>
  <si>
    <t>Объем предоставляемых услуг</t>
  </si>
  <si>
    <t>тыс.м3</t>
  </si>
  <si>
    <t>VII</t>
  </si>
  <si>
    <t>Нормативные технические потери</t>
  </si>
  <si>
    <t>%</t>
  </si>
  <si>
    <t>VIII</t>
  </si>
  <si>
    <t>Тариф (без налога на добавленную стоимость)</t>
  </si>
  <si>
    <t>Тенге/м3</t>
  </si>
  <si>
    <t>Фактически сложившиеся показатели тарифной сметы</t>
  </si>
  <si>
    <t>Обслуживание газопровода высокого давления</t>
  </si>
  <si>
    <t>В связи с повышением стоимсоти услуг АО Интергаз Центарльная Азия на обслуживание магистрального газопровода и АГРС</t>
  </si>
  <si>
    <t>-</t>
  </si>
  <si>
    <t>I. РЕГУЛИРУЕМАЯ УСЛУГА -  ТРАНСПОРТИРОВКА ТОВАРНОГО ГАЗА ПО ГАЗОРАСПРЕДЕЛИТЕЛЬНЫМ СИСТЕМАМ</t>
  </si>
  <si>
    <t>2)	Об исполнении утвержденной инвестиционной программы.</t>
  </si>
  <si>
    <t>3.	О постатейном исполнение утвержденной тарифной сметы.</t>
  </si>
  <si>
    <r>
      <rPr>
        <b/>
        <sz val="12"/>
        <color theme="1"/>
        <rFont val="Times New Roman"/>
        <family val="1"/>
        <charset val="204"/>
      </rPr>
      <t xml:space="preserve">8. Финансовая отчетность </t>
    </r>
    <r>
      <rPr>
        <sz val="12"/>
        <color theme="1"/>
        <rFont val="Times New Roman"/>
        <family val="1"/>
        <charset val="204"/>
      </rPr>
      <t xml:space="preserve"> </t>
    </r>
  </si>
  <si>
    <r>
      <rPr>
        <b/>
        <sz val="12"/>
        <color theme="1"/>
        <rFont val="Times New Roman"/>
        <family val="1"/>
        <charset val="204"/>
      </rPr>
      <t>1)	Общая информация о ТОО «АЗИЯГАЗ ЧУНДЖА».</t>
    </r>
    <r>
      <rPr>
        <sz val="12"/>
        <color theme="1"/>
        <rFont val="Times New Roman"/>
        <family val="1"/>
        <charset val="204"/>
      </rPr>
      <t xml:space="preserve">
ТОО «АЗИЯГАЗ ЧУНДЖА» создана 17.10.2014 года, является субъектом среднего предпринимательства. Юридическое места регистрации – Республика Казахстан, город Алматы, Бостандыкский район, улица Тимирязева, дом 18А, почтовый индекс 050013, БИН 141040016165.
Товарищество оказывает регулируемые услуги согласно Закона Республики Казахстан «О естественных монополиях», по транспортировка товарного газа по магистральному газопроводу и по газораспределительным системам, транспортировки товарного газа в целях транзита через территорию Республики Казахстан и экспорта за пределы Республики Казахстан на территории Алматинской области Уйгурского района с.Чунджа.
</t>
    </r>
  </si>
  <si>
    <t>Совместным приказом Департамента Комитета по регулированию естественных монополий от 3 ноября 2020г. № 124-ОД и Управления энергетики и жилищно-коммунального хозяйства по Алматинской области от 10 ноября 2020 г. №171-ОД утверждена инвестиционная программа ТОО «АЗИЯГАЗ ЧУНДЖА» на регулируемую услугу по транспортировке товарного газа по  газораспределительным системам на 2021г. в размере 7 286,82 тыс.тенге.</t>
  </si>
  <si>
    <t xml:space="preserve">3.	О постатейном исполнении утвержденной тарифной сметы.
        Согласно приказу Департамента Комитета по регулированию естественных монополий и защите конкуренции Министерства национальной экономики РК по г. Алматы (далее по тексту – ДКРЕМиЗК) № 11-ОД от 27.01.2021 года «Об утверждении тарифа и тарифной сметы на регулируемую услугу товарищества с ограниченной ответственностью «АЗИЯГАЗ ЧУНДЖА» по транспортировке товарного газа по газораспределительным системам для потребителей Республики Казахстан был утвержден тариф в размере 4006,19 тенге/тыс.м3 без НДС.
           Исполнение тарифной сметы по транспортировке товарного газа по газораспределительным системам для потребителей РК за 2021год.         </t>
  </si>
  <si>
    <t>II. РЕГУЛИРУЕМАЯ УСЛУГА -  ТРАНСПОРТИРОВКА ТОВАРНОГО ГАЗА ПО МАГИСТРАЛЬНЫМ ГАЗОПРОВОДАМ</t>
  </si>
  <si>
    <t xml:space="preserve">         Совместным приказом Департамента Комитета по регулированию естественных монополий от 12 ноября 2020г. № 128-ОД и Управления энергетики и жилищно-коммунального хозяйства по Алматинской области по Алматинской области от 17 ноября 2020г. №179-ОД утверждена инвестиционная программа ТОО «АЗИЯГАЗ ЧУНДЖА» на регулируемую услугу по транспортировке товарного газа по магистральным газопроводам на 2021г. В размере 2 971,88 тыс.тенге.
       </t>
  </si>
  <si>
    <t>Согласно приказу Департамента Комитета по регулированию естественных монополий и защите конкуренции Министерства национальной экономики РК по г. Алматы за № 12-ОД от 27.01.2021 года «Об утверждении тарифа и тарифной сметы на регулируемую услугу товарищества с ограниченной ответственностью «АЗИЯГАЗ ЧУНДЖА» по транспортировке товарного газа по магистральным газопроводам был утвержден тариф в размере 513,77 тенге/тыс.м3 без НДС.
           Исполнение тарифной сметы по транспортировке товарного газа по магистральным газопроводам  за  2021год.</t>
  </si>
  <si>
    <r>
      <rPr>
        <b/>
        <sz val="12"/>
        <color theme="1"/>
        <rFont val="Times New Roman"/>
        <family val="1"/>
        <charset val="204"/>
      </rPr>
      <t>4.	Об основных финансово-экономических показателях деятельности.</t>
    </r>
    <r>
      <rPr>
        <sz val="12"/>
        <color theme="1"/>
        <rFont val="Times New Roman"/>
        <family val="1"/>
        <charset val="204"/>
      </rPr>
      <t xml:space="preserve">
         По транспортировке товарного газа по газораспределительным системам для потребителей РК.
-	доход от реализации газа –  33 781 тыс.тенге
-	производственные расходы – 367 973 тыс.тенге
-	административные расходы – 128 566 тыс.тенге
       По транспортировке товарного газа по магистральным газопроводам.
-	 доход от реализации газа – 505,3 тыс.тенге
-	производственные расходы – 163 092,5 тыс.тенге</t>
    </r>
  </si>
  <si>
    <r>
      <t xml:space="preserve">     </t>
    </r>
    <r>
      <rPr>
        <b/>
        <sz val="12"/>
        <color theme="1"/>
        <rFont val="Times New Roman"/>
        <family val="1"/>
        <charset val="204"/>
      </rPr>
      <t xml:space="preserve">   5. Об объемах предоставленных регулируемых услуг.</t>
    </r>
    <r>
      <rPr>
        <sz val="12"/>
        <color theme="1"/>
        <rFont val="Times New Roman"/>
        <family val="1"/>
        <charset val="204"/>
      </rPr>
      <t xml:space="preserve">
       Объем оказываемых услуг в утвержденной тарифной смете по транспортировке товарного газа по магистральным газопроводам и по газораспределительным системам предусмотрен в размере 25 000 тыс.м3. Фактический объем за 2021г. составил 8 432 тыс.м3.
</t>
    </r>
  </si>
  <si>
    <r>
      <rPr>
        <b/>
        <sz val="12"/>
        <color theme="1"/>
        <rFont val="Times New Roman"/>
        <family val="1"/>
        <charset val="204"/>
      </rPr>
      <t>6.	О проводимой работе с потребителями регулируемых услуг.</t>
    </r>
    <r>
      <rPr>
        <sz val="12"/>
        <color theme="1"/>
        <rFont val="Times New Roman"/>
        <family val="1"/>
        <charset val="204"/>
      </rPr>
      <t xml:space="preserve">
          Основная цель в работе с потребителями регулируюмых услуг – качественное и бесперебойное предоставление услуг по транспортировка товарного газа по магистральным газопроводам и по газораспределительным системам.</t>
    </r>
  </si>
  <si>
    <r>
      <rPr>
        <b/>
        <sz val="12"/>
        <color theme="1"/>
        <rFont val="Times New Roman"/>
        <family val="1"/>
        <charset val="204"/>
      </rPr>
      <t>7.	О перспективах деятельности (планы развития), в том числе о возможных изменениях тарифов на регулируемые услуги (товары работы).</t>
    </r>
    <r>
      <rPr>
        <sz val="12"/>
        <color theme="1"/>
        <rFont val="Times New Roman"/>
        <family val="1"/>
        <charset val="204"/>
      </rPr>
      <t xml:space="preserve">
            ТОО «АЗИЯГАЗ ЧУНДЖА» планирует проведение необходимых мероприятий, обеспечивающих эффективное функционирование деятельности по транспортировка товарного газа по магистральным газопроводам и по газораспределительным системам.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</si>
</sst>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 #,##0.0_-;\-* #,##0.0_-;_-* &quot;-&quot;??_-;_-@_-"/>
    <numFmt numFmtId="166" formatCode="_-* #,##0_-;\-* #,##0_-;_-* &quot;-&quot;??_-;_-@_-"/>
    <numFmt numFmtId="167" formatCode="0.0%"/>
    <numFmt numFmtId="168" formatCode="0.0"/>
  </numFmts>
  <fonts count="14" x14ac:knownFonts="1">
    <font>
      <sz val="11"/>
      <color theme="1"/>
      <name val="Calibri"/>
      <family val="2"/>
      <scheme val="minor"/>
    </font>
    <font>
      <sz val="12"/>
      <color rgb="FF000000"/>
      <name val="Times New Roman"/>
      <family val="1"/>
      <charset val="204"/>
    </font>
    <font>
      <sz val="11"/>
      <color theme="1"/>
      <name val="Calibri"/>
      <family val="2"/>
      <scheme val="minor"/>
    </font>
    <font>
      <b/>
      <sz val="12"/>
      <color rgb="FF000000"/>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b/>
      <sz val="11"/>
      <color theme="1"/>
      <name val="Calibri"/>
      <family val="2"/>
      <charset val="204"/>
      <scheme val="minor"/>
    </font>
    <font>
      <sz val="10"/>
      <color theme="1"/>
      <name val="Times New Roman"/>
      <family val="1"/>
      <charset val="204"/>
    </font>
    <font>
      <b/>
      <sz val="12"/>
      <name val="Times New Roman"/>
      <family val="1"/>
      <charset val="204"/>
    </font>
    <font>
      <b/>
      <sz val="11"/>
      <color theme="1"/>
      <name val="Times New Roman"/>
      <family val="1"/>
      <charset val="204"/>
    </font>
    <font>
      <b/>
      <sz val="11"/>
      <name val="Times New Roman"/>
      <family val="1"/>
      <charset val="204"/>
    </font>
    <font>
      <sz val="11"/>
      <color theme="1"/>
      <name val="Times New Roman"/>
      <family val="1"/>
      <charset val="204"/>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14">
    <xf numFmtId="0" fontId="0" fillId="0" borderId="0" xfId="0"/>
    <xf numFmtId="0" fontId="1" fillId="0" borderId="1" xfId="0" applyFont="1" applyBorder="1" applyAlignment="1">
      <alignment horizontal="justify" vertical="center"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center" wrapText="1"/>
    </xf>
    <xf numFmtId="43" fontId="4" fillId="0" borderId="1" xfId="0" applyNumberFormat="1"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43" fontId="5" fillId="0" borderId="0" xfId="1" applyNumberFormat="1"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wrapText="1"/>
    </xf>
    <xf numFmtId="164" fontId="4" fillId="0" borderId="1" xfId="1" applyNumberFormat="1" applyFont="1" applyFill="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vertical="center" wrapText="1"/>
    </xf>
    <xf numFmtId="0" fontId="8" fillId="0" borderId="1" xfId="0" applyFont="1" applyBorder="1" applyAlignment="1">
      <alignment vertical="center" wrapText="1"/>
    </xf>
    <xf numFmtId="0" fontId="0" fillId="0" borderId="1" xfId="0" applyBorder="1"/>
    <xf numFmtId="0" fontId="0" fillId="0" borderId="1" xfId="0" applyBorder="1" applyAlignment="1">
      <alignmen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43" fontId="7" fillId="0" borderId="1" xfId="0" applyNumberFormat="1" applyFont="1" applyBorder="1" applyAlignment="1">
      <alignment horizontal="center" vertical="center"/>
    </xf>
    <xf numFmtId="0" fontId="4" fillId="0" borderId="0" xfId="0" applyFont="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10" fillId="0" borderId="1" xfId="1" applyNumberFormat="1" applyFont="1" applyFill="1" applyBorder="1" applyAlignment="1">
      <alignment horizontal="center" vertical="center" wrapText="1"/>
    </xf>
    <xf numFmtId="166" fontId="10" fillId="0" borderId="1" xfId="1" applyNumberFormat="1" applyFont="1" applyFill="1" applyBorder="1" applyAlignment="1">
      <alignment horizontal="center" vertical="center" wrapText="1"/>
    </xf>
    <xf numFmtId="9" fontId="11" fillId="0" borderId="1" xfId="2" applyFont="1" applyFill="1" applyBorder="1" applyAlignment="1">
      <alignment horizontal="center" vertical="center" wrapText="1"/>
    </xf>
    <xf numFmtId="9" fontId="10" fillId="0" borderId="1" xfId="2" applyFont="1" applyBorder="1"/>
    <xf numFmtId="49" fontId="12" fillId="0" borderId="1" xfId="1" applyNumberFormat="1"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165" fontId="12" fillId="0" borderId="1" xfId="1" applyNumberFormat="1"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9" fontId="12" fillId="0" borderId="1" xfId="2" applyFont="1" applyBorder="1" applyAlignment="1">
      <alignment horizontal="center"/>
    </xf>
    <xf numFmtId="49" fontId="12" fillId="0" borderId="1" xfId="1"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0" fillId="0" borderId="1" xfId="2"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166" fontId="12" fillId="2"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65" fontId="10" fillId="2" borderId="1" xfId="1" applyNumberFormat="1" applyFont="1" applyFill="1" applyBorder="1" applyAlignment="1">
      <alignment horizontal="center" vertical="center" wrapText="1"/>
    </xf>
    <xf numFmtId="166" fontId="10" fillId="2" borderId="1" xfId="1"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3" fontId="12" fillId="0" borderId="1" xfId="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5" fontId="12" fillId="2" borderId="1" xfId="1"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167" fontId="10" fillId="0" borderId="1" xfId="2" applyNumberFormat="1" applyFont="1" applyBorder="1" applyAlignment="1">
      <alignment horizontal="right" wrapText="1"/>
    </xf>
    <xf numFmtId="43" fontId="10"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165" fontId="5" fillId="0" borderId="1" xfId="1" applyNumberFormat="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1" xfId="2" applyFont="1" applyBorder="1"/>
    <xf numFmtId="49" fontId="4" fillId="0" borderId="1"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165" fontId="4" fillId="0" borderId="1" xfId="1"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9" fontId="4" fillId="0" borderId="1" xfId="2" applyFont="1" applyFill="1" applyBorder="1" applyAlignment="1">
      <alignment horizontal="center" vertical="center" wrapText="1"/>
    </xf>
    <xf numFmtId="9" fontId="5" fillId="0" borderId="1" xfId="2" applyFont="1" applyBorder="1" applyAlignment="1">
      <alignment horizontal="center" vertical="center"/>
    </xf>
    <xf numFmtId="49" fontId="4" fillId="0" borderId="1" xfId="0" applyNumberFormat="1" applyFont="1" applyBorder="1" applyAlignment="1">
      <alignment horizontal="center" vertical="center" wrapText="1"/>
    </xf>
    <xf numFmtId="166" fontId="4" fillId="0" borderId="1" xfId="2"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168" fontId="5" fillId="0" borderId="1" xfId="2" applyNumberFormat="1" applyFont="1" applyBorder="1" applyAlignment="1">
      <alignment horizontal="right" wrapText="1"/>
    </xf>
    <xf numFmtId="166" fontId="5" fillId="0" borderId="1" xfId="0" applyNumberFormat="1" applyFont="1" applyBorder="1" applyAlignment="1">
      <alignment horizontal="center" vertical="center" wrapText="1"/>
    </xf>
    <xf numFmtId="43" fontId="5" fillId="0" borderId="1" xfId="1" applyFont="1" applyFill="1" applyBorder="1" applyAlignment="1">
      <alignment horizontal="center" vertical="center" wrapText="1"/>
    </xf>
    <xf numFmtId="0" fontId="12" fillId="0" borderId="0" xfId="0" applyFont="1" applyAlignment="1">
      <alignment horizontal="left"/>
    </xf>
    <xf numFmtId="0" fontId="5" fillId="0" borderId="1" xfId="0" applyFont="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5" fillId="0" borderId="1" xfId="0" applyFont="1" applyBorder="1" applyAlignment="1">
      <alignment horizontal="left" vertical="center" wrapText="1"/>
    </xf>
    <xf numFmtId="166" fontId="12" fillId="0" borderId="4" xfId="1" applyNumberFormat="1" applyFont="1" applyFill="1" applyBorder="1" applyAlignment="1">
      <alignment horizontal="center" vertical="center" wrapText="1"/>
    </xf>
    <xf numFmtId="166" fontId="12" fillId="0" borderId="6" xfId="1" applyNumberFormat="1" applyFont="1" applyFill="1" applyBorder="1" applyAlignment="1">
      <alignment horizontal="center" vertical="center" wrapText="1"/>
    </xf>
    <xf numFmtId="166" fontId="12" fillId="0" borderId="5"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vertical="center"/>
    </xf>
    <xf numFmtId="43" fontId="4" fillId="0" borderId="1" xfId="1"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3" fontId="5" fillId="0" borderId="1" xfId="1" applyNumberFormat="1"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13" fillId="0" borderId="0" xfId="0" applyFont="1"/>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horizontal="left" vertical="top" wrapText="1"/>
    </xf>
    <xf numFmtId="0" fontId="10" fillId="0" borderId="0" xfId="0" applyFont="1" applyAlignment="1">
      <alignment horizontal="left"/>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1C103-E2C1-4076-8282-815112282192}">
  <dimension ref="A1:AA96"/>
  <sheetViews>
    <sheetView tabSelected="1" view="pageBreakPreview" zoomScale="60" zoomScaleNormal="100" workbookViewId="0">
      <selection activeCell="AB94" sqref="AB94"/>
    </sheetView>
  </sheetViews>
  <sheetFormatPr defaultRowHeight="14.4" x14ac:dyDescent="0.3"/>
  <cols>
    <col min="1" max="1" width="7.88671875" customWidth="1"/>
    <col min="2" max="2" width="17" customWidth="1"/>
    <col min="3" max="3" width="11.88671875" customWidth="1"/>
    <col min="4" max="4" width="14" customWidth="1"/>
    <col min="5" max="5" width="12" bestFit="1" customWidth="1"/>
    <col min="6" max="6" width="9.33203125" customWidth="1"/>
    <col min="7" max="7" width="34.5546875" bestFit="1" customWidth="1"/>
    <col min="8" max="8" width="5.33203125" customWidth="1"/>
    <col min="9" max="9" width="5.5546875" customWidth="1"/>
    <col min="10" max="11" width="13" bestFit="1" customWidth="1"/>
    <col min="12" max="12" width="11.88671875" bestFit="1" customWidth="1"/>
    <col min="13" max="13" width="7.6640625" customWidth="1"/>
    <col min="14" max="14" width="11.109375" bestFit="1" customWidth="1"/>
    <col min="15" max="15" width="11.44140625" customWidth="1"/>
    <col min="16" max="17" width="7.6640625" customWidth="1"/>
    <col min="18" max="19" width="7.77734375" customWidth="1"/>
    <col min="20" max="21" width="8.6640625" bestFit="1" customWidth="1"/>
    <col min="22" max="25" width="7.77734375" customWidth="1"/>
    <col min="26" max="27" width="14" customWidth="1"/>
  </cols>
  <sheetData>
    <row r="1" spans="1:27" ht="75.599999999999994" customHeight="1" x14ac:dyDescent="0.3">
      <c r="A1" s="91" t="s">
        <v>35</v>
      </c>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ht="76.8" customHeight="1" x14ac:dyDescent="0.3">
      <c r="A2" s="93" t="s">
        <v>130</v>
      </c>
      <c r="B2" s="93"/>
      <c r="C2" s="93"/>
      <c r="D2" s="93"/>
      <c r="E2" s="93"/>
      <c r="F2" s="93"/>
      <c r="G2" s="93"/>
      <c r="H2" s="93"/>
      <c r="I2" s="93"/>
      <c r="J2" s="93"/>
      <c r="K2" s="93"/>
      <c r="L2" s="93"/>
      <c r="M2" s="93"/>
      <c r="N2" s="93"/>
      <c r="O2" s="93"/>
      <c r="P2" s="93"/>
      <c r="Q2" s="93"/>
      <c r="R2" s="93"/>
      <c r="S2" s="93"/>
      <c r="T2" s="93"/>
      <c r="U2" s="93"/>
      <c r="V2" s="93"/>
      <c r="W2" s="93"/>
      <c r="X2" s="93"/>
      <c r="Y2" s="93"/>
      <c r="Z2" s="93"/>
      <c r="AA2" s="93"/>
    </row>
    <row r="3" spans="1:27" ht="38.4" customHeight="1" x14ac:dyDescent="0.3">
      <c r="A3" s="111" t="s">
        <v>126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row>
    <row r="4" spans="1:27" ht="38.4" customHeight="1" x14ac:dyDescent="0.3">
      <c r="A4" s="112" t="s">
        <v>127</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row>
    <row r="5" spans="1:27" ht="53.4" customHeight="1" x14ac:dyDescent="0.3">
      <c r="A5" s="93" t="s">
        <v>131</v>
      </c>
      <c r="B5" s="93"/>
      <c r="C5" s="93"/>
      <c r="D5" s="93"/>
      <c r="E5" s="93"/>
      <c r="F5" s="93"/>
      <c r="G5" s="93"/>
      <c r="H5" s="93"/>
      <c r="I5" s="93"/>
      <c r="J5" s="93"/>
      <c r="K5" s="93"/>
      <c r="L5" s="93"/>
      <c r="M5" s="93"/>
      <c r="N5" s="93"/>
      <c r="O5" s="93"/>
      <c r="P5" s="93"/>
      <c r="Q5" s="93"/>
      <c r="R5" s="93"/>
      <c r="S5" s="93"/>
      <c r="T5" s="93"/>
      <c r="U5" s="93"/>
      <c r="V5" s="93"/>
      <c r="W5" s="93"/>
      <c r="X5" s="93"/>
      <c r="Y5" s="93"/>
      <c r="Z5" s="93"/>
      <c r="AA5" s="23"/>
    </row>
    <row r="6" spans="1:27" ht="15.6" x14ac:dyDescent="0.3">
      <c r="A6" s="89" t="s">
        <v>36</v>
      </c>
      <c r="B6" s="89"/>
      <c r="C6" s="89"/>
      <c r="D6" s="89"/>
      <c r="E6" s="89"/>
      <c r="F6" s="89"/>
      <c r="G6" s="89"/>
      <c r="H6" s="89"/>
      <c r="I6" s="89"/>
      <c r="J6" s="89"/>
      <c r="K6" s="89"/>
      <c r="L6" s="89"/>
      <c r="M6" s="89"/>
      <c r="N6" s="89"/>
      <c r="O6" s="89"/>
      <c r="P6" s="89"/>
      <c r="Q6" s="89"/>
      <c r="R6" s="89"/>
      <c r="S6" s="89"/>
      <c r="T6" s="89"/>
      <c r="U6" s="89"/>
      <c r="V6" s="89"/>
      <c r="W6" s="89"/>
      <c r="X6" s="89"/>
      <c r="Y6" s="89"/>
      <c r="Z6" s="89"/>
      <c r="AA6" s="89"/>
    </row>
    <row r="8" spans="1:27" ht="77.400000000000006" customHeight="1" x14ac:dyDescent="0.3">
      <c r="A8" s="90" t="s">
        <v>0</v>
      </c>
      <c r="B8" s="90" t="s">
        <v>1</v>
      </c>
      <c r="C8" s="90"/>
      <c r="D8" s="90"/>
      <c r="E8" s="90"/>
      <c r="F8" s="90"/>
      <c r="G8" s="90"/>
      <c r="H8" s="90"/>
      <c r="I8" s="90" t="s">
        <v>2</v>
      </c>
      <c r="J8" s="90" t="s">
        <v>3</v>
      </c>
      <c r="K8" s="90"/>
      <c r="L8" s="90"/>
      <c r="M8" s="90"/>
      <c r="N8" s="90" t="s">
        <v>4</v>
      </c>
      <c r="O8" s="90"/>
      <c r="P8" s="90"/>
      <c r="Q8" s="90"/>
      <c r="R8" s="90" t="s">
        <v>19</v>
      </c>
      <c r="S8" s="90"/>
      <c r="T8" s="90"/>
      <c r="U8" s="90"/>
      <c r="V8" s="90"/>
      <c r="W8" s="90"/>
      <c r="X8" s="90"/>
      <c r="Y8" s="90"/>
      <c r="Z8" s="90" t="s">
        <v>20</v>
      </c>
      <c r="AA8" s="90" t="s">
        <v>21</v>
      </c>
    </row>
    <row r="9" spans="1:27" ht="206.4" customHeight="1" x14ac:dyDescent="0.3">
      <c r="A9" s="90"/>
      <c r="B9" s="90" t="s">
        <v>5</v>
      </c>
      <c r="C9" s="90" t="s">
        <v>6</v>
      </c>
      <c r="D9" s="90" t="s">
        <v>7</v>
      </c>
      <c r="E9" s="90" t="s">
        <v>8</v>
      </c>
      <c r="F9" s="90"/>
      <c r="G9" s="90" t="s">
        <v>9</v>
      </c>
      <c r="H9" s="90"/>
      <c r="I9" s="90"/>
      <c r="J9" s="90" t="s">
        <v>10</v>
      </c>
      <c r="K9" s="90" t="s">
        <v>11</v>
      </c>
      <c r="L9" s="90" t="s">
        <v>12</v>
      </c>
      <c r="M9" s="90" t="s">
        <v>13</v>
      </c>
      <c r="N9" s="90" t="s">
        <v>14</v>
      </c>
      <c r="O9" s="90"/>
      <c r="P9" s="90" t="s">
        <v>15</v>
      </c>
      <c r="Q9" s="90" t="s">
        <v>16</v>
      </c>
      <c r="R9" s="90" t="s">
        <v>22</v>
      </c>
      <c r="S9" s="90"/>
      <c r="T9" s="90" t="s">
        <v>23</v>
      </c>
      <c r="U9" s="90"/>
      <c r="V9" s="24" t="s">
        <v>24</v>
      </c>
      <c r="W9" s="90" t="s">
        <v>25</v>
      </c>
      <c r="X9" s="90"/>
      <c r="Y9" s="90"/>
      <c r="Z9" s="90"/>
      <c r="AA9" s="90"/>
    </row>
    <row r="10" spans="1:27" ht="63" customHeight="1" x14ac:dyDescent="0.3">
      <c r="A10" s="90"/>
      <c r="B10" s="90"/>
      <c r="C10" s="90"/>
      <c r="D10" s="90"/>
      <c r="E10" s="24" t="s">
        <v>10</v>
      </c>
      <c r="F10" s="90" t="s">
        <v>11</v>
      </c>
      <c r="G10" s="90"/>
      <c r="H10" s="24" t="s">
        <v>17</v>
      </c>
      <c r="I10" s="90"/>
      <c r="J10" s="90"/>
      <c r="K10" s="90"/>
      <c r="L10" s="90"/>
      <c r="M10" s="90"/>
      <c r="N10" s="24" t="s">
        <v>30</v>
      </c>
      <c r="O10" s="101" t="s">
        <v>31</v>
      </c>
      <c r="P10" s="90"/>
      <c r="Q10" s="90"/>
      <c r="R10" s="24" t="s">
        <v>26</v>
      </c>
      <c r="S10" s="24" t="s">
        <v>17</v>
      </c>
      <c r="T10" s="24" t="s">
        <v>26</v>
      </c>
      <c r="U10" s="24" t="s">
        <v>10</v>
      </c>
      <c r="V10" s="24" t="s">
        <v>11</v>
      </c>
      <c r="W10" s="24" t="s">
        <v>17</v>
      </c>
      <c r="X10" s="24" t="s">
        <v>26</v>
      </c>
      <c r="Y10" s="3"/>
      <c r="Z10" s="90"/>
      <c r="AA10" s="90"/>
    </row>
    <row r="11" spans="1:27" ht="15.6" x14ac:dyDescent="0.3">
      <c r="A11" s="24">
        <v>1</v>
      </c>
      <c r="B11" s="24">
        <v>2</v>
      </c>
      <c r="C11" s="24">
        <v>3</v>
      </c>
      <c r="D11" s="24">
        <v>4</v>
      </c>
      <c r="E11" s="24">
        <v>5</v>
      </c>
      <c r="F11" s="90">
        <v>6</v>
      </c>
      <c r="G11" s="90"/>
      <c r="H11" s="24">
        <v>7</v>
      </c>
      <c r="I11" s="24">
        <v>8</v>
      </c>
      <c r="J11" s="24">
        <v>9</v>
      </c>
      <c r="K11" s="24">
        <v>10</v>
      </c>
      <c r="L11" s="24">
        <v>11</v>
      </c>
      <c r="M11" s="24">
        <v>12</v>
      </c>
      <c r="N11" s="24">
        <v>13</v>
      </c>
      <c r="O11" s="24">
        <v>14</v>
      </c>
      <c r="P11" s="24">
        <v>15</v>
      </c>
      <c r="Q11" s="24">
        <v>16</v>
      </c>
      <c r="R11" s="24">
        <v>17</v>
      </c>
      <c r="S11" s="24">
        <v>18</v>
      </c>
      <c r="T11" s="24">
        <v>19</v>
      </c>
      <c r="U11" s="24">
        <v>20</v>
      </c>
      <c r="V11" s="24">
        <v>21</v>
      </c>
      <c r="W11" s="24">
        <v>22</v>
      </c>
      <c r="X11" s="24">
        <v>23</v>
      </c>
      <c r="Y11" s="24">
        <v>24</v>
      </c>
      <c r="Z11" s="24">
        <v>25</v>
      </c>
      <c r="AA11" s="24">
        <v>26</v>
      </c>
    </row>
    <row r="12" spans="1:27" ht="202.8" x14ac:dyDescent="0.3">
      <c r="A12" s="24">
        <v>1</v>
      </c>
      <c r="B12" s="3" t="s">
        <v>27</v>
      </c>
      <c r="C12" s="4" t="s">
        <v>28</v>
      </c>
      <c r="D12" s="25" t="s">
        <v>29</v>
      </c>
      <c r="E12" s="25">
        <v>1</v>
      </c>
      <c r="F12" s="100">
        <v>1</v>
      </c>
      <c r="G12" s="100"/>
      <c r="H12" s="2"/>
      <c r="I12" s="2"/>
      <c r="J12" s="102">
        <f>7286820/1000</f>
        <v>7286.82</v>
      </c>
      <c r="K12" s="5">
        <f>6327235/1000/1.12</f>
        <v>5649.3169642857138</v>
      </c>
      <c r="L12" s="5">
        <f>K12-J12</f>
        <v>-1637.5030357142859</v>
      </c>
      <c r="M12" s="2"/>
      <c r="N12" s="5">
        <f>K12</f>
        <v>5649.3169642857138</v>
      </c>
      <c r="O12" s="2"/>
      <c r="P12" s="2"/>
      <c r="Q12" s="2"/>
      <c r="R12" s="1" t="s">
        <v>18</v>
      </c>
      <c r="S12" s="2"/>
      <c r="T12" s="4">
        <v>0.7</v>
      </c>
      <c r="U12" s="4">
        <v>0.4</v>
      </c>
      <c r="V12" s="2"/>
      <c r="W12" s="2"/>
      <c r="X12" s="2"/>
      <c r="Y12" s="2"/>
      <c r="Z12" s="2" t="s">
        <v>32</v>
      </c>
      <c r="AA12" s="2" t="s">
        <v>33</v>
      </c>
    </row>
    <row r="13" spans="1:27" ht="23.4" customHeight="1" x14ac:dyDescent="0.3">
      <c r="A13" s="73" t="s">
        <v>34</v>
      </c>
      <c r="B13" s="73"/>
      <c r="C13" s="73"/>
      <c r="D13" s="73"/>
      <c r="E13" s="73">
        <f>SUM(E12)</f>
        <v>1</v>
      </c>
      <c r="F13" s="103">
        <f t="shared" ref="F13" si="0">SUM(F12)</f>
        <v>1</v>
      </c>
      <c r="G13" s="104"/>
      <c r="H13" s="73"/>
      <c r="I13" s="73"/>
      <c r="J13" s="105">
        <f>SUM(J12)</f>
        <v>7286.82</v>
      </c>
      <c r="K13" s="105">
        <f t="shared" ref="K13:U13" si="1">SUM(K12)</f>
        <v>5649.3169642857138</v>
      </c>
      <c r="L13" s="105">
        <f t="shared" si="1"/>
        <v>-1637.5030357142859</v>
      </c>
      <c r="M13" s="105"/>
      <c r="N13" s="105">
        <f t="shared" si="1"/>
        <v>5649.3169642857138</v>
      </c>
      <c r="O13" s="105"/>
      <c r="P13" s="105"/>
      <c r="Q13" s="105"/>
      <c r="R13" s="105"/>
      <c r="S13" s="105"/>
      <c r="T13" s="105">
        <f t="shared" si="1"/>
        <v>0.7</v>
      </c>
      <c r="U13" s="105">
        <f t="shared" si="1"/>
        <v>0.4</v>
      </c>
      <c r="V13" s="105"/>
      <c r="W13" s="105"/>
      <c r="X13" s="105"/>
      <c r="Y13" s="105"/>
      <c r="Z13" s="105"/>
      <c r="AA13" s="105"/>
    </row>
    <row r="14" spans="1:27" ht="23.4" customHeight="1" x14ac:dyDescent="0.3">
      <c r="A14" s="6"/>
      <c r="B14" s="7"/>
      <c r="C14" s="7"/>
      <c r="D14" s="7"/>
      <c r="E14" s="7"/>
      <c r="F14" s="8"/>
      <c r="G14" s="8"/>
      <c r="H14" s="7"/>
      <c r="I14" s="7"/>
      <c r="J14" s="9"/>
      <c r="K14" s="9"/>
      <c r="L14" s="9"/>
      <c r="M14" s="9"/>
      <c r="N14" s="9"/>
      <c r="O14" s="9"/>
      <c r="P14" s="9"/>
      <c r="Q14" s="9"/>
      <c r="R14" s="9"/>
      <c r="S14" s="9"/>
      <c r="T14" s="9"/>
      <c r="U14" s="9"/>
      <c r="V14" s="9"/>
      <c r="W14" s="9"/>
      <c r="X14" s="9"/>
      <c r="Y14" s="9"/>
      <c r="Z14" s="9"/>
      <c r="AA14" s="9"/>
    </row>
    <row r="15" spans="1:27" ht="83.4" customHeight="1" x14ac:dyDescent="0.3">
      <c r="A15" s="93" t="s">
        <v>132</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row>
    <row r="16" spans="1:27" x14ac:dyDescent="0.3">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1:7" x14ac:dyDescent="0.3">
      <c r="A17" s="78" t="s">
        <v>0</v>
      </c>
      <c r="B17" s="78" t="s">
        <v>47</v>
      </c>
      <c r="C17" s="78" t="s">
        <v>48</v>
      </c>
      <c r="D17" s="78" t="s">
        <v>49</v>
      </c>
      <c r="E17" s="78" t="s">
        <v>50</v>
      </c>
      <c r="F17" s="79" t="s">
        <v>51</v>
      </c>
      <c r="G17" s="79" t="s">
        <v>13</v>
      </c>
    </row>
    <row r="18" spans="1:7" ht="90" customHeight="1" x14ac:dyDescent="0.3">
      <c r="A18" s="78"/>
      <c r="B18" s="78"/>
      <c r="C18" s="78"/>
      <c r="D18" s="78"/>
      <c r="E18" s="78"/>
      <c r="F18" s="80"/>
      <c r="G18" s="80"/>
    </row>
    <row r="19" spans="1:7" x14ac:dyDescent="0.3">
      <c r="A19" s="53"/>
      <c r="B19" s="53">
        <v>1</v>
      </c>
      <c r="C19" s="53">
        <v>2</v>
      </c>
      <c r="D19" s="53">
        <v>3</v>
      </c>
      <c r="E19" s="53">
        <v>4</v>
      </c>
      <c r="F19" s="53">
        <v>5</v>
      </c>
      <c r="G19" s="53">
        <v>6</v>
      </c>
    </row>
    <row r="20" spans="1:7" ht="85.2" customHeight="1" x14ac:dyDescent="0.3">
      <c r="A20" s="53" t="s">
        <v>52</v>
      </c>
      <c r="B20" s="54" t="s">
        <v>53</v>
      </c>
      <c r="C20" s="53" t="s">
        <v>54</v>
      </c>
      <c r="D20" s="26">
        <v>54037.79</v>
      </c>
      <c r="E20" s="27">
        <v>367972.77638192999</v>
      </c>
      <c r="F20" s="28">
        <v>5.8095452530891807</v>
      </c>
      <c r="G20" s="29"/>
    </row>
    <row r="21" spans="1:7" ht="46.8" customHeight="1" x14ac:dyDescent="0.3">
      <c r="A21" s="53">
        <v>1</v>
      </c>
      <c r="B21" s="54" t="s">
        <v>55</v>
      </c>
      <c r="C21" s="53" t="s">
        <v>54</v>
      </c>
      <c r="D21" s="26">
        <v>5017.6399999999994</v>
      </c>
      <c r="E21" s="27">
        <v>6563.5667457299996</v>
      </c>
      <c r="F21" s="28">
        <v>0.30809837806817558</v>
      </c>
      <c r="G21" s="29"/>
    </row>
    <row r="22" spans="1:7" ht="40.799999999999997" customHeight="1" x14ac:dyDescent="0.3">
      <c r="A22" s="30" t="s">
        <v>56</v>
      </c>
      <c r="B22" s="31" t="s">
        <v>57</v>
      </c>
      <c r="C22" s="32" t="s">
        <v>54</v>
      </c>
      <c r="D22" s="33">
        <v>940.4</v>
      </c>
      <c r="E22" s="34">
        <v>2031.9112352000002</v>
      </c>
      <c r="F22" s="35">
        <v>1.1606882552105489</v>
      </c>
      <c r="G22" s="34" t="s">
        <v>58</v>
      </c>
    </row>
    <row r="23" spans="1:7" ht="43.2" customHeight="1" x14ac:dyDescent="0.3">
      <c r="A23" s="36" t="s">
        <v>59</v>
      </c>
      <c r="B23" s="31" t="s">
        <v>60</v>
      </c>
      <c r="C23" s="32" t="s">
        <v>54</v>
      </c>
      <c r="D23" s="33">
        <v>4077.24</v>
      </c>
      <c r="E23" s="34">
        <v>4531.6555105299994</v>
      </c>
      <c r="F23" s="37">
        <v>0.11145174444722403</v>
      </c>
      <c r="G23" s="34" t="s">
        <v>61</v>
      </c>
    </row>
    <row r="24" spans="1:7" ht="74.400000000000006" customHeight="1" x14ac:dyDescent="0.3">
      <c r="A24" s="53">
        <v>2</v>
      </c>
      <c r="B24" s="54" t="s">
        <v>62</v>
      </c>
      <c r="C24" s="53" t="s">
        <v>54</v>
      </c>
      <c r="D24" s="27">
        <v>39734.35</v>
      </c>
      <c r="E24" s="27">
        <v>81718.674730000013</v>
      </c>
      <c r="F24" s="38">
        <v>1.0566254318996036</v>
      </c>
      <c r="G24" s="29"/>
    </row>
    <row r="25" spans="1:7" ht="41.4" x14ac:dyDescent="0.3">
      <c r="A25" s="39" t="s">
        <v>63</v>
      </c>
      <c r="B25" s="40" t="s">
        <v>64</v>
      </c>
      <c r="C25" s="41" t="s">
        <v>54</v>
      </c>
      <c r="D25" s="42">
        <v>35942.35</v>
      </c>
      <c r="E25" s="42">
        <v>74294.703730000008</v>
      </c>
      <c r="F25" s="37">
        <v>1.0670519242620478</v>
      </c>
      <c r="G25" s="84" t="s">
        <v>65</v>
      </c>
    </row>
    <row r="26" spans="1:7" ht="27.6" x14ac:dyDescent="0.3">
      <c r="A26" s="39" t="s">
        <v>66</v>
      </c>
      <c r="B26" s="40" t="s">
        <v>67</v>
      </c>
      <c r="C26" s="41" t="s">
        <v>54</v>
      </c>
      <c r="D26" s="42">
        <v>3073</v>
      </c>
      <c r="E26" s="42">
        <v>6231.3140000000003</v>
      </c>
      <c r="F26" s="37">
        <v>1.0277624471200781</v>
      </c>
      <c r="G26" s="85"/>
    </row>
    <row r="27" spans="1:7" x14ac:dyDescent="0.3">
      <c r="A27" s="39" t="s">
        <v>68</v>
      </c>
      <c r="B27" s="40" t="s">
        <v>69</v>
      </c>
      <c r="C27" s="41" t="s">
        <v>54</v>
      </c>
      <c r="D27" s="42">
        <v>719</v>
      </c>
      <c r="E27" s="42">
        <v>1192.6569999999999</v>
      </c>
      <c r="F27" s="37">
        <v>0.65877190542420017</v>
      </c>
      <c r="G27" s="86"/>
    </row>
    <row r="28" spans="1:7" ht="96.6" x14ac:dyDescent="0.3">
      <c r="A28" s="43">
        <v>3</v>
      </c>
      <c r="B28" s="44" t="s">
        <v>30</v>
      </c>
      <c r="C28" s="43" t="s">
        <v>54</v>
      </c>
      <c r="D28" s="45">
        <v>7286.8</v>
      </c>
      <c r="E28" s="46">
        <v>275642.39429759997</v>
      </c>
      <c r="F28" s="38">
        <v>36.827632746555409</v>
      </c>
      <c r="G28" s="34" t="s">
        <v>70</v>
      </c>
    </row>
    <row r="29" spans="1:7" ht="27.6" x14ac:dyDescent="0.3">
      <c r="A29" s="53">
        <v>4</v>
      </c>
      <c r="B29" s="54" t="s">
        <v>71</v>
      </c>
      <c r="C29" s="53" t="s">
        <v>54</v>
      </c>
      <c r="D29" s="27">
        <v>1999</v>
      </c>
      <c r="E29" s="27">
        <v>4048.1406086000006</v>
      </c>
      <c r="F29" s="38">
        <v>1.0250828457228618</v>
      </c>
      <c r="G29" s="29"/>
    </row>
    <row r="30" spans="1:7" ht="41.4" x14ac:dyDescent="0.3">
      <c r="A30" s="39" t="s">
        <v>72</v>
      </c>
      <c r="B30" s="40" t="s">
        <v>73</v>
      </c>
      <c r="C30" s="41" t="s">
        <v>54</v>
      </c>
      <c r="D30" s="42">
        <v>1187</v>
      </c>
      <c r="E30" s="42">
        <v>2823.2180227428576</v>
      </c>
      <c r="F30" s="37">
        <v>1.3784482078709837</v>
      </c>
      <c r="G30" s="34" t="s">
        <v>74</v>
      </c>
    </row>
    <row r="31" spans="1:7" ht="27.6" x14ac:dyDescent="0.3">
      <c r="A31" s="47" t="s">
        <v>75</v>
      </c>
      <c r="B31" s="31" t="s">
        <v>76</v>
      </c>
      <c r="C31" s="32" t="s">
        <v>54</v>
      </c>
      <c r="D31" s="34">
        <v>812</v>
      </c>
      <c r="E31" s="34">
        <v>1224.9225858571428</v>
      </c>
      <c r="F31" s="37">
        <v>0.50852535204081628</v>
      </c>
      <c r="G31" s="34" t="s">
        <v>77</v>
      </c>
    </row>
    <row r="32" spans="1:7" ht="41.4" x14ac:dyDescent="0.3">
      <c r="A32" s="53" t="s">
        <v>78</v>
      </c>
      <c r="B32" s="54" t="s">
        <v>79</v>
      </c>
      <c r="C32" s="53" t="s">
        <v>54</v>
      </c>
      <c r="D32" s="27">
        <v>46116.84</v>
      </c>
      <c r="E32" s="27">
        <v>128566.07482051429</v>
      </c>
      <c r="F32" s="38">
        <v>1.7878335727364298</v>
      </c>
      <c r="G32" s="29"/>
    </row>
    <row r="33" spans="1:7" ht="69" x14ac:dyDescent="0.3">
      <c r="A33" s="53">
        <v>5</v>
      </c>
      <c r="B33" s="54" t="s">
        <v>80</v>
      </c>
      <c r="C33" s="53" t="s">
        <v>54</v>
      </c>
      <c r="D33" s="27">
        <v>46116.84</v>
      </c>
      <c r="E33" s="27">
        <v>128566.07482051429</v>
      </c>
      <c r="F33" s="38">
        <v>1.7878335727364298</v>
      </c>
      <c r="G33" s="29"/>
    </row>
    <row r="34" spans="1:7" ht="41.4" x14ac:dyDescent="0.3">
      <c r="A34" s="47" t="s">
        <v>81</v>
      </c>
      <c r="B34" s="31" t="s">
        <v>82</v>
      </c>
      <c r="C34" s="32" t="s">
        <v>54</v>
      </c>
      <c r="D34" s="34">
        <v>8986</v>
      </c>
      <c r="E34" s="34">
        <v>51141.759099200004</v>
      </c>
      <c r="F34" s="37">
        <v>4.6912707655464061</v>
      </c>
      <c r="G34" s="84" t="s">
        <v>65</v>
      </c>
    </row>
    <row r="35" spans="1:7" ht="55.2" x14ac:dyDescent="0.3">
      <c r="A35" s="47" t="s">
        <v>83</v>
      </c>
      <c r="B35" s="31" t="s">
        <v>84</v>
      </c>
      <c r="C35" s="32" t="s">
        <v>54</v>
      </c>
      <c r="D35" s="34">
        <v>767.5</v>
      </c>
      <c r="E35" s="34">
        <v>4332.6562400000003</v>
      </c>
      <c r="F35" s="37">
        <v>4.64515471009772</v>
      </c>
      <c r="G35" s="85"/>
    </row>
    <row r="36" spans="1:7" x14ac:dyDescent="0.3">
      <c r="A36" s="47" t="s">
        <v>85</v>
      </c>
      <c r="B36" s="31" t="s">
        <v>86</v>
      </c>
      <c r="C36" s="32" t="s">
        <v>54</v>
      </c>
      <c r="D36" s="34">
        <v>180</v>
      </c>
      <c r="E36" s="34">
        <v>563.57928000000004</v>
      </c>
      <c r="F36" s="37">
        <v>2.1309960000000001</v>
      </c>
      <c r="G36" s="86"/>
    </row>
    <row r="37" spans="1:7" ht="96.6" x14ac:dyDescent="0.3">
      <c r="A37" s="47" t="s">
        <v>87</v>
      </c>
      <c r="B37" s="31" t="s">
        <v>88</v>
      </c>
      <c r="C37" s="32" t="s">
        <v>54</v>
      </c>
      <c r="D37" s="48">
        <v>26224</v>
      </c>
      <c r="E37" s="34">
        <v>50701.380400000002</v>
      </c>
      <c r="F37" s="37">
        <v>0.93339614093959733</v>
      </c>
      <c r="G37" s="34" t="s">
        <v>89</v>
      </c>
    </row>
    <row r="38" spans="1:7" ht="27.6" x14ac:dyDescent="0.3">
      <c r="A38" s="49" t="s">
        <v>90</v>
      </c>
      <c r="B38" s="54" t="s">
        <v>71</v>
      </c>
      <c r="C38" s="53" t="s">
        <v>54</v>
      </c>
      <c r="D38" s="27">
        <v>9959.34</v>
      </c>
      <c r="E38" s="27">
        <v>21826.699801314284</v>
      </c>
      <c r="F38" s="37">
        <v>1.1915809482670823</v>
      </c>
      <c r="G38" s="34"/>
    </row>
    <row r="39" spans="1:7" ht="96.6" x14ac:dyDescent="0.3">
      <c r="A39" s="39" t="s">
        <v>91</v>
      </c>
      <c r="B39" s="40" t="s">
        <v>92</v>
      </c>
      <c r="C39" s="41" t="s">
        <v>54</v>
      </c>
      <c r="D39" s="42">
        <v>61.7</v>
      </c>
      <c r="E39" s="42">
        <v>634.46514559999991</v>
      </c>
      <c r="F39" s="37">
        <v>9.2830655688816837</v>
      </c>
      <c r="G39" s="34" t="s">
        <v>93</v>
      </c>
    </row>
    <row r="40" spans="1:7" ht="27.6" x14ac:dyDescent="0.3">
      <c r="A40" s="47" t="s">
        <v>94</v>
      </c>
      <c r="B40" s="31" t="s">
        <v>95</v>
      </c>
      <c r="C40" s="32" t="s">
        <v>54</v>
      </c>
      <c r="D40" s="48">
        <v>784.33</v>
      </c>
      <c r="E40" s="34">
        <v>881.22584000000006</v>
      </c>
      <c r="F40" s="37">
        <v>0.12353963255262455</v>
      </c>
      <c r="G40" s="34" t="s">
        <v>96</v>
      </c>
    </row>
    <row r="41" spans="1:7" ht="110.4" x14ac:dyDescent="0.3">
      <c r="A41" s="47" t="s">
        <v>97</v>
      </c>
      <c r="B41" s="31" t="s">
        <v>98</v>
      </c>
      <c r="C41" s="32" t="s">
        <v>54</v>
      </c>
      <c r="D41" s="48">
        <v>694.51</v>
      </c>
      <c r="E41" s="34">
        <v>3530.5079999999998</v>
      </c>
      <c r="F41" s="37">
        <v>4.0834516421649791</v>
      </c>
      <c r="G41" s="34" t="s">
        <v>99</v>
      </c>
    </row>
    <row r="42" spans="1:7" ht="82.8" x14ac:dyDescent="0.3">
      <c r="A42" s="47" t="s">
        <v>100</v>
      </c>
      <c r="B42" s="31" t="s">
        <v>101</v>
      </c>
      <c r="C42" s="32" t="s">
        <v>54</v>
      </c>
      <c r="D42" s="34">
        <v>7267.5</v>
      </c>
      <c r="E42" s="34">
        <v>13679.024857142856</v>
      </c>
      <c r="F42" s="37">
        <v>0.88221876259275633</v>
      </c>
      <c r="G42" s="34" t="s">
        <v>102</v>
      </c>
    </row>
    <row r="43" spans="1:7" ht="27.6" x14ac:dyDescent="0.3">
      <c r="A43" s="39" t="s">
        <v>103</v>
      </c>
      <c r="B43" s="40" t="s">
        <v>104</v>
      </c>
      <c r="C43" s="41"/>
      <c r="D43" s="50">
        <v>1035.8</v>
      </c>
      <c r="E43" s="42">
        <v>2973.9861014285711</v>
      </c>
      <c r="F43" s="37">
        <v>1.8711972402283947</v>
      </c>
      <c r="G43" s="34" t="s">
        <v>96</v>
      </c>
    </row>
    <row r="44" spans="1:7" ht="27.6" x14ac:dyDescent="0.3">
      <c r="A44" s="47" t="s">
        <v>105</v>
      </c>
      <c r="B44" s="31" t="s">
        <v>106</v>
      </c>
      <c r="C44" s="32"/>
      <c r="D44" s="33">
        <v>115.5</v>
      </c>
      <c r="E44" s="34">
        <v>127.48985714285712</v>
      </c>
      <c r="F44" s="37">
        <v>0.10380828695114389</v>
      </c>
      <c r="G44" s="34" t="s">
        <v>107</v>
      </c>
    </row>
    <row r="45" spans="1:7" ht="41.4" x14ac:dyDescent="0.3">
      <c r="A45" s="53" t="s">
        <v>108</v>
      </c>
      <c r="B45" s="54" t="s">
        <v>109</v>
      </c>
      <c r="C45" s="53" t="s">
        <v>54</v>
      </c>
      <c r="D45" s="26">
        <v>100154.63</v>
      </c>
      <c r="E45" s="27">
        <v>496538.85120244429</v>
      </c>
      <c r="F45" s="38">
        <v>3.9577223858991268</v>
      </c>
      <c r="G45" s="29"/>
    </row>
    <row r="46" spans="1:7" x14ac:dyDescent="0.3">
      <c r="A46" s="53" t="s">
        <v>110</v>
      </c>
      <c r="B46" s="54" t="s">
        <v>111</v>
      </c>
      <c r="C46" s="53" t="s">
        <v>54</v>
      </c>
      <c r="D46" s="51">
        <v>100154.63</v>
      </c>
      <c r="E46" s="52">
        <v>33781.355461959996</v>
      </c>
      <c r="F46" s="38">
        <v>-0.66270800000000007</v>
      </c>
      <c r="G46" s="29"/>
    </row>
    <row r="47" spans="1:7" x14ac:dyDescent="0.3">
      <c r="A47" s="53" t="s">
        <v>112</v>
      </c>
      <c r="B47" s="54" t="s">
        <v>31</v>
      </c>
      <c r="C47" s="53" t="s">
        <v>54</v>
      </c>
      <c r="D47" s="51">
        <v>0</v>
      </c>
      <c r="E47" s="52">
        <v>-462757.49574048427</v>
      </c>
      <c r="F47" s="27"/>
      <c r="G47" s="29"/>
    </row>
    <row r="48" spans="1:7" ht="41.4" x14ac:dyDescent="0.3">
      <c r="A48" s="53" t="s">
        <v>113</v>
      </c>
      <c r="B48" s="54" t="s">
        <v>114</v>
      </c>
      <c r="C48" s="53" t="s">
        <v>115</v>
      </c>
      <c r="D48" s="27">
        <v>25000</v>
      </c>
      <c r="E48" s="27">
        <v>8432.2999999999993</v>
      </c>
      <c r="F48" s="38">
        <v>-0.66270800000000007</v>
      </c>
      <c r="G48" s="29"/>
    </row>
    <row r="49" spans="1:27" x14ac:dyDescent="0.3">
      <c r="A49" s="87" t="s">
        <v>116</v>
      </c>
      <c r="B49" s="88" t="s">
        <v>117</v>
      </c>
      <c r="C49" s="53" t="s">
        <v>118</v>
      </c>
      <c r="D49" s="55">
        <v>0.7</v>
      </c>
      <c r="E49" s="56">
        <v>2.6394636101656727E-2</v>
      </c>
      <c r="F49" s="27"/>
      <c r="G49" s="29"/>
    </row>
    <row r="50" spans="1:27" x14ac:dyDescent="0.3">
      <c r="A50" s="87"/>
      <c r="B50" s="88"/>
      <c r="C50" s="53" t="s">
        <v>115</v>
      </c>
      <c r="D50" s="55">
        <v>262.60000000000002</v>
      </c>
      <c r="E50" s="51">
        <v>222.56748999999999</v>
      </c>
      <c r="F50" s="38"/>
      <c r="G50" s="29"/>
    </row>
    <row r="51" spans="1:27" ht="55.2" x14ac:dyDescent="0.3">
      <c r="A51" s="53" t="s">
        <v>119</v>
      </c>
      <c r="B51" s="54" t="s">
        <v>120</v>
      </c>
      <c r="C51" s="53" t="s">
        <v>121</v>
      </c>
      <c r="D51" s="57">
        <v>4006.1851999999999</v>
      </c>
      <c r="E51" s="57">
        <v>4006.1851999999999</v>
      </c>
      <c r="F51" s="27">
        <v>0</v>
      </c>
      <c r="G51" s="29"/>
    </row>
    <row r="53" spans="1:27" ht="17.399999999999999" customHeight="1" x14ac:dyDescent="0.3">
      <c r="A53" s="111" t="s">
        <v>133</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row>
    <row r="54" spans="1:27" ht="38.4" customHeight="1" x14ac:dyDescent="0.3">
      <c r="A54" s="112" t="s">
        <v>127</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row>
    <row r="55" spans="1:27" ht="72" customHeight="1" x14ac:dyDescent="0.3">
      <c r="A55" s="93" t="s">
        <v>134</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row>
    <row r="56" spans="1:27" ht="15.6" x14ac:dyDescent="0.3">
      <c r="A56" s="95" t="s">
        <v>46</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row>
    <row r="58" spans="1:27" ht="15.6" x14ac:dyDescent="0.3">
      <c r="A58" s="90" t="s">
        <v>0</v>
      </c>
      <c r="B58" s="90" t="s">
        <v>1</v>
      </c>
      <c r="C58" s="90"/>
      <c r="D58" s="90"/>
      <c r="E58" s="90"/>
      <c r="F58" s="90"/>
      <c r="G58" s="90"/>
      <c r="H58" s="90"/>
      <c r="I58" s="90" t="s">
        <v>2</v>
      </c>
      <c r="J58" s="90" t="s">
        <v>3</v>
      </c>
      <c r="K58" s="90"/>
      <c r="L58" s="90"/>
      <c r="M58" s="90"/>
      <c r="N58" s="90" t="s">
        <v>4</v>
      </c>
      <c r="O58" s="90"/>
      <c r="P58" s="90"/>
      <c r="Q58" s="90"/>
      <c r="R58" s="90" t="s">
        <v>19</v>
      </c>
      <c r="S58" s="90"/>
      <c r="T58" s="90"/>
      <c r="U58" s="90"/>
      <c r="V58" s="90"/>
      <c r="W58" s="90"/>
      <c r="X58" s="90"/>
      <c r="Y58" s="90"/>
      <c r="Z58" s="90" t="s">
        <v>20</v>
      </c>
      <c r="AA58" s="90" t="s">
        <v>21</v>
      </c>
    </row>
    <row r="59" spans="1:27" ht="280.8" x14ac:dyDescent="0.3">
      <c r="A59" s="90"/>
      <c r="B59" s="90" t="s">
        <v>5</v>
      </c>
      <c r="C59" s="90" t="s">
        <v>6</v>
      </c>
      <c r="D59" s="90" t="s">
        <v>7</v>
      </c>
      <c r="E59" s="90" t="s">
        <v>8</v>
      </c>
      <c r="F59" s="90"/>
      <c r="G59" s="90" t="s">
        <v>9</v>
      </c>
      <c r="H59" s="90"/>
      <c r="I59" s="90"/>
      <c r="J59" s="90" t="s">
        <v>10</v>
      </c>
      <c r="K59" s="90" t="s">
        <v>11</v>
      </c>
      <c r="L59" s="90" t="s">
        <v>12</v>
      </c>
      <c r="M59" s="90" t="s">
        <v>13</v>
      </c>
      <c r="N59" s="90" t="s">
        <v>14</v>
      </c>
      <c r="O59" s="90"/>
      <c r="P59" s="90" t="s">
        <v>15</v>
      </c>
      <c r="Q59" s="90" t="s">
        <v>16</v>
      </c>
      <c r="R59" s="90" t="s">
        <v>22</v>
      </c>
      <c r="S59" s="90"/>
      <c r="T59" s="90" t="s">
        <v>23</v>
      </c>
      <c r="U59" s="90"/>
      <c r="V59" s="24" t="s">
        <v>24</v>
      </c>
      <c r="W59" s="90" t="s">
        <v>25</v>
      </c>
      <c r="X59" s="90"/>
      <c r="Y59" s="90"/>
      <c r="Z59" s="90"/>
      <c r="AA59" s="90"/>
    </row>
    <row r="60" spans="1:27" ht="93.6" x14ac:dyDescent="0.3">
      <c r="A60" s="90"/>
      <c r="B60" s="90"/>
      <c r="C60" s="90"/>
      <c r="D60" s="90"/>
      <c r="E60" s="24" t="s">
        <v>10</v>
      </c>
      <c r="F60" s="90" t="s">
        <v>11</v>
      </c>
      <c r="G60" s="90"/>
      <c r="H60" s="24" t="s">
        <v>17</v>
      </c>
      <c r="I60" s="90"/>
      <c r="J60" s="90"/>
      <c r="K60" s="90"/>
      <c r="L60" s="90"/>
      <c r="M60" s="90"/>
      <c r="N60" s="24" t="s">
        <v>30</v>
      </c>
      <c r="O60" s="10" t="s">
        <v>31</v>
      </c>
      <c r="P60" s="90"/>
      <c r="Q60" s="90"/>
      <c r="R60" s="24" t="s">
        <v>26</v>
      </c>
      <c r="S60" s="24" t="s">
        <v>17</v>
      </c>
      <c r="T60" s="24" t="s">
        <v>26</v>
      </c>
      <c r="U60" s="24" t="s">
        <v>10</v>
      </c>
      <c r="V60" s="24" t="s">
        <v>11</v>
      </c>
      <c r="W60" s="24" t="s">
        <v>17</v>
      </c>
      <c r="X60" s="24" t="s">
        <v>26</v>
      </c>
      <c r="Y60" s="3"/>
      <c r="Z60" s="90"/>
      <c r="AA60" s="90"/>
    </row>
    <row r="61" spans="1:27" ht="15.6" x14ac:dyDescent="0.3">
      <c r="A61" s="24">
        <v>1</v>
      </c>
      <c r="B61" s="24">
        <v>2</v>
      </c>
      <c r="C61" s="24">
        <v>3</v>
      </c>
      <c r="D61" s="24">
        <v>4</v>
      </c>
      <c r="E61" s="24">
        <v>5</v>
      </c>
      <c r="F61" s="90">
        <v>6</v>
      </c>
      <c r="G61" s="90"/>
      <c r="H61" s="24">
        <v>7</v>
      </c>
      <c r="I61" s="24">
        <v>8</v>
      </c>
      <c r="J61" s="24">
        <v>9</v>
      </c>
      <c r="K61" s="24">
        <v>10</v>
      </c>
      <c r="L61" s="24">
        <v>11</v>
      </c>
      <c r="M61" s="24">
        <v>12</v>
      </c>
      <c r="N61" s="24">
        <v>13</v>
      </c>
      <c r="O61" s="24">
        <v>14</v>
      </c>
      <c r="P61" s="24">
        <v>15</v>
      </c>
      <c r="Q61" s="24">
        <v>16</v>
      </c>
      <c r="R61" s="24">
        <v>17</v>
      </c>
      <c r="S61" s="24">
        <v>18</v>
      </c>
      <c r="T61" s="24">
        <v>19</v>
      </c>
      <c r="U61" s="24">
        <v>20</v>
      </c>
      <c r="V61" s="24">
        <v>21</v>
      </c>
      <c r="W61" s="24">
        <v>22</v>
      </c>
      <c r="X61" s="24">
        <v>23</v>
      </c>
      <c r="Y61" s="24">
        <v>24</v>
      </c>
      <c r="Z61" s="24">
        <v>25</v>
      </c>
      <c r="AA61" s="24">
        <v>26</v>
      </c>
    </row>
    <row r="62" spans="1:27" ht="218.4" x14ac:dyDescent="0.3">
      <c r="A62" s="24">
        <v>1</v>
      </c>
      <c r="B62" s="100" t="s">
        <v>37</v>
      </c>
      <c r="C62" s="11" t="s">
        <v>38</v>
      </c>
      <c r="D62" s="25" t="s">
        <v>29</v>
      </c>
      <c r="E62" s="24">
        <v>1</v>
      </c>
      <c r="F62" s="100">
        <v>2</v>
      </c>
      <c r="G62" s="100"/>
      <c r="H62" s="2"/>
      <c r="I62" s="2"/>
      <c r="J62" s="12">
        <f>2581000/1000</f>
        <v>2581</v>
      </c>
      <c r="K62" s="13">
        <f>1605790/1000/1.12</f>
        <v>1433.7410714285713</v>
      </c>
      <c r="L62" s="14">
        <f>K62-J62</f>
        <v>-1147.2589285714287</v>
      </c>
      <c r="M62" s="2" t="s">
        <v>39</v>
      </c>
      <c r="N62" s="5"/>
      <c r="O62" s="2"/>
      <c r="P62" s="2"/>
      <c r="Q62" s="2"/>
      <c r="R62" s="1" t="s">
        <v>18</v>
      </c>
      <c r="S62" s="2"/>
      <c r="T62" s="4">
        <v>0.3</v>
      </c>
      <c r="U62" s="4">
        <v>0.1</v>
      </c>
      <c r="V62" s="2"/>
      <c r="W62" s="2"/>
      <c r="X62" s="2"/>
      <c r="Y62" s="2"/>
      <c r="Z62" s="2" t="s">
        <v>40</v>
      </c>
      <c r="AA62" s="2" t="s">
        <v>41</v>
      </c>
    </row>
    <row r="63" spans="1:27" ht="202.8" x14ac:dyDescent="0.3">
      <c r="A63" s="24">
        <v>2</v>
      </c>
      <c r="B63" s="100"/>
      <c r="C63" s="11" t="s">
        <v>42</v>
      </c>
      <c r="D63" s="25" t="s">
        <v>29</v>
      </c>
      <c r="E63" s="24">
        <v>2</v>
      </c>
      <c r="F63" s="100">
        <v>2</v>
      </c>
      <c r="G63" s="100"/>
      <c r="H63" s="15"/>
      <c r="I63" s="15"/>
      <c r="J63" s="12">
        <f>7000/1000</f>
        <v>7</v>
      </c>
      <c r="K63" s="13">
        <f>12400/1000/1.12</f>
        <v>11.071428571428571</v>
      </c>
      <c r="L63" s="14">
        <f>K63-J63</f>
        <v>4.0714285714285712</v>
      </c>
      <c r="M63" s="4" t="s">
        <v>43</v>
      </c>
      <c r="N63" s="12">
        <f>J63</f>
        <v>7</v>
      </c>
      <c r="O63" s="15"/>
      <c r="P63" s="15"/>
      <c r="Q63" s="15"/>
      <c r="R63" s="11"/>
      <c r="S63" s="16"/>
      <c r="T63" s="17">
        <v>0.03</v>
      </c>
      <c r="U63" s="17">
        <v>0.1</v>
      </c>
      <c r="V63" s="16"/>
      <c r="W63" s="16"/>
      <c r="X63" s="16"/>
      <c r="Y63" s="16"/>
      <c r="Z63" s="2" t="s">
        <v>44</v>
      </c>
      <c r="AA63" s="2" t="s">
        <v>41</v>
      </c>
    </row>
    <row r="64" spans="1:27" ht="202.8" x14ac:dyDescent="0.3">
      <c r="A64" s="24">
        <v>3</v>
      </c>
      <c r="B64" s="100"/>
      <c r="C64" s="11" t="s">
        <v>45</v>
      </c>
      <c r="D64" s="25" t="s">
        <v>29</v>
      </c>
      <c r="E64" s="24">
        <v>1</v>
      </c>
      <c r="F64" s="100">
        <v>1</v>
      </c>
      <c r="G64" s="100"/>
      <c r="H64" s="16"/>
      <c r="I64" s="16"/>
      <c r="J64" s="12">
        <f>384000/1000-0.12</f>
        <v>383.88</v>
      </c>
      <c r="K64" s="12">
        <f>939250/1000/1.12</f>
        <v>838.61607142857133</v>
      </c>
      <c r="L64" s="14">
        <f>K64-J64</f>
        <v>454.73607142857134</v>
      </c>
      <c r="M64" s="4" t="s">
        <v>43</v>
      </c>
      <c r="N64" s="12">
        <f>J64</f>
        <v>383.88</v>
      </c>
      <c r="O64" s="16"/>
      <c r="P64" s="16"/>
      <c r="Q64" s="16"/>
      <c r="R64" s="16"/>
      <c r="S64" s="16"/>
      <c r="T64" s="17">
        <v>0.3</v>
      </c>
      <c r="U64" s="17">
        <v>0.1</v>
      </c>
      <c r="V64" s="16"/>
      <c r="W64" s="16"/>
      <c r="X64" s="16"/>
      <c r="Y64" s="16"/>
      <c r="Z64" s="2" t="s">
        <v>40</v>
      </c>
      <c r="AA64" s="2" t="s">
        <v>41</v>
      </c>
    </row>
    <row r="65" spans="1:27" ht="15.6" x14ac:dyDescent="0.3">
      <c r="A65" s="18" t="s">
        <v>34</v>
      </c>
      <c r="B65" s="19"/>
      <c r="C65" s="19"/>
      <c r="D65" s="19"/>
      <c r="E65" s="20">
        <f>SUM(E62:E64)</f>
        <v>4</v>
      </c>
      <c r="F65" s="96">
        <f>SUM(F62:G64)</f>
        <v>5</v>
      </c>
      <c r="G65" s="97"/>
      <c r="H65" s="19"/>
      <c r="I65" s="19"/>
      <c r="J65" s="21">
        <f>SUM(J62:J64)</f>
        <v>2971.88</v>
      </c>
      <c r="K65" s="21">
        <f t="shared" ref="K65:L65" si="2">SUM(K62:K64)</f>
        <v>2283.4285714285716</v>
      </c>
      <c r="L65" s="21">
        <f t="shared" si="2"/>
        <v>-688.45142857142866</v>
      </c>
      <c r="M65" s="19"/>
      <c r="N65" s="21">
        <f>SUM(N62:N64)</f>
        <v>390.88</v>
      </c>
      <c r="O65" s="21"/>
      <c r="P65" s="21"/>
      <c r="Q65" s="21"/>
      <c r="R65" s="21"/>
      <c r="S65" s="21"/>
      <c r="T65" s="21">
        <f t="shared" ref="T65:U65" si="3">SUM(T62:T64)</f>
        <v>0.62999999999999989</v>
      </c>
      <c r="U65" s="21">
        <f t="shared" si="3"/>
        <v>0.30000000000000004</v>
      </c>
      <c r="V65" s="22"/>
      <c r="W65" s="22"/>
      <c r="X65" s="22"/>
      <c r="Y65" s="22"/>
      <c r="Z65" s="19"/>
      <c r="AA65" s="19"/>
    </row>
    <row r="67" spans="1:27" x14ac:dyDescent="0.3">
      <c r="A67" s="113" t="s">
        <v>128</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9" spans="1:27" ht="45.6" customHeight="1" x14ac:dyDescent="0.3">
      <c r="A69" s="81" t="s">
        <v>135</v>
      </c>
      <c r="B69" s="82"/>
      <c r="C69" s="82"/>
      <c r="D69" s="82"/>
      <c r="E69" s="82"/>
      <c r="F69" s="82"/>
      <c r="G69" s="82"/>
      <c r="H69" s="82"/>
      <c r="I69" s="82"/>
      <c r="J69" s="82"/>
      <c r="K69" s="82"/>
      <c r="L69" s="82"/>
      <c r="M69" s="82"/>
      <c r="N69" s="82"/>
      <c r="O69" s="82"/>
      <c r="P69" s="82"/>
      <c r="Q69" s="82"/>
      <c r="R69" s="82"/>
      <c r="S69" s="82"/>
      <c r="T69" s="82"/>
      <c r="U69" s="82"/>
      <c r="V69" s="82"/>
      <c r="W69" s="82"/>
      <c r="X69" s="82"/>
    </row>
    <row r="71" spans="1:27" x14ac:dyDescent="0.3">
      <c r="A71" s="78" t="s">
        <v>0</v>
      </c>
      <c r="B71" s="78" t="s">
        <v>47</v>
      </c>
      <c r="C71" s="78" t="s">
        <v>48</v>
      </c>
      <c r="D71" s="78" t="s">
        <v>49</v>
      </c>
      <c r="E71" s="78" t="s">
        <v>122</v>
      </c>
      <c r="F71" s="79" t="s">
        <v>51</v>
      </c>
      <c r="G71" s="79" t="s">
        <v>13</v>
      </c>
    </row>
    <row r="72" spans="1:27" x14ac:dyDescent="0.3">
      <c r="A72" s="78"/>
      <c r="B72" s="78"/>
      <c r="C72" s="78"/>
      <c r="D72" s="78"/>
      <c r="E72" s="78"/>
      <c r="F72" s="80"/>
      <c r="G72" s="80"/>
    </row>
    <row r="73" spans="1:27" ht="15.6" x14ac:dyDescent="0.3">
      <c r="A73" s="58"/>
      <c r="B73" s="58">
        <v>1</v>
      </c>
      <c r="C73" s="58">
        <v>2</v>
      </c>
      <c r="D73" s="58">
        <v>3</v>
      </c>
      <c r="E73" s="58">
        <v>4</v>
      </c>
      <c r="F73" s="58">
        <v>5</v>
      </c>
      <c r="G73" s="58">
        <v>6</v>
      </c>
    </row>
    <row r="74" spans="1:27" ht="93.6" x14ac:dyDescent="0.3">
      <c r="A74" s="58" t="s">
        <v>52</v>
      </c>
      <c r="B74" s="72" t="s">
        <v>53</v>
      </c>
      <c r="C74" s="58" t="s">
        <v>54</v>
      </c>
      <c r="D74" s="59">
        <v>12844.3</v>
      </c>
      <c r="E74" s="59">
        <v>163597.87330355711</v>
      </c>
      <c r="F74" s="60">
        <v>11.737001884381176</v>
      </c>
      <c r="G74" s="61"/>
    </row>
    <row r="75" spans="1:27" ht="46.8" x14ac:dyDescent="0.3">
      <c r="A75" s="58">
        <v>1</v>
      </c>
      <c r="B75" s="72" t="s">
        <v>55</v>
      </c>
      <c r="C75" s="58" t="s">
        <v>54</v>
      </c>
      <c r="D75" s="59">
        <v>1019.3</v>
      </c>
      <c r="E75" s="59">
        <v>1414.6011060000003</v>
      </c>
      <c r="F75" s="60">
        <v>0.38781625233003075</v>
      </c>
      <c r="G75" s="61"/>
    </row>
    <row r="76" spans="1:27" ht="62.4" x14ac:dyDescent="0.3">
      <c r="A76" s="62" t="s">
        <v>59</v>
      </c>
      <c r="B76" s="63" t="s">
        <v>60</v>
      </c>
      <c r="C76" s="25" t="s">
        <v>54</v>
      </c>
      <c r="D76" s="64">
        <v>1019.3</v>
      </c>
      <c r="E76" s="65">
        <v>1414.6011060000003</v>
      </c>
      <c r="F76" s="67">
        <v>0.38781625233003075</v>
      </c>
      <c r="G76" s="65" t="s">
        <v>61</v>
      </c>
    </row>
    <row r="77" spans="1:27" ht="109.2" x14ac:dyDescent="0.3">
      <c r="A77" s="58">
        <v>3</v>
      </c>
      <c r="B77" s="72" t="s">
        <v>30</v>
      </c>
      <c r="C77" s="58" t="s">
        <v>54</v>
      </c>
      <c r="D77" s="59">
        <v>2972</v>
      </c>
      <c r="E77" s="66">
        <v>144135.78536719998</v>
      </c>
      <c r="F77" s="60">
        <v>47.497908939165541</v>
      </c>
      <c r="G77" s="65" t="s">
        <v>70</v>
      </c>
    </row>
    <row r="78" spans="1:27" ht="31.2" x14ac:dyDescent="0.3">
      <c r="A78" s="58">
        <v>4</v>
      </c>
      <c r="B78" s="72" t="s">
        <v>71</v>
      </c>
      <c r="C78" s="58" t="s">
        <v>54</v>
      </c>
      <c r="D78" s="66">
        <v>8853</v>
      </c>
      <c r="E78" s="66">
        <v>18047.486830357138</v>
      </c>
      <c r="F78" s="60">
        <v>1.0385730069306607</v>
      </c>
      <c r="G78" s="68"/>
    </row>
    <row r="79" spans="1:27" ht="78" x14ac:dyDescent="0.3">
      <c r="A79" s="69" t="s">
        <v>72</v>
      </c>
      <c r="B79" s="63" t="s">
        <v>123</v>
      </c>
      <c r="C79" s="25" t="s">
        <v>54</v>
      </c>
      <c r="D79" s="65">
        <v>8853</v>
      </c>
      <c r="E79" s="65">
        <v>18047.486830357138</v>
      </c>
      <c r="F79" s="67">
        <v>1.0385730069306607</v>
      </c>
      <c r="G79" s="70" t="s">
        <v>124</v>
      </c>
    </row>
    <row r="80" spans="1:27" ht="46.8" x14ac:dyDescent="0.3">
      <c r="A80" s="58" t="s">
        <v>108</v>
      </c>
      <c r="B80" s="72" t="s">
        <v>109</v>
      </c>
      <c r="C80" s="58" t="s">
        <v>54</v>
      </c>
      <c r="D80" s="59">
        <v>12844.3</v>
      </c>
      <c r="E80" s="59">
        <v>163597.87330355711</v>
      </c>
      <c r="F80" s="60">
        <v>11.737001884381176</v>
      </c>
      <c r="G80" s="61"/>
    </row>
    <row r="81" spans="1:27" ht="15.6" x14ac:dyDescent="0.3">
      <c r="A81" s="58" t="s">
        <v>110</v>
      </c>
      <c r="B81" s="72" t="s">
        <v>111</v>
      </c>
      <c r="C81" s="58" t="s">
        <v>54</v>
      </c>
      <c r="D81" s="71">
        <v>12844.3</v>
      </c>
      <c r="E81" s="71">
        <v>505.33769999999998</v>
      </c>
      <c r="F81" s="60">
        <v>-0.96065665703853076</v>
      </c>
      <c r="G81" s="61"/>
    </row>
    <row r="82" spans="1:27" ht="15.6" x14ac:dyDescent="0.3">
      <c r="A82" s="58" t="s">
        <v>112</v>
      </c>
      <c r="B82" s="72" t="s">
        <v>31</v>
      </c>
      <c r="C82" s="58"/>
      <c r="D82" s="71" t="s">
        <v>125</v>
      </c>
      <c r="E82" s="71">
        <v>-163092.5356035571</v>
      </c>
      <c r="F82" s="66"/>
      <c r="G82" s="61"/>
    </row>
    <row r="83" spans="1:27" ht="46.8" x14ac:dyDescent="0.3">
      <c r="A83" s="58" t="s">
        <v>113</v>
      </c>
      <c r="B83" s="72" t="s">
        <v>114</v>
      </c>
      <c r="C83" s="58" t="s">
        <v>115</v>
      </c>
      <c r="D83" s="66">
        <v>25000</v>
      </c>
      <c r="E83" s="66">
        <v>8432.2999999999993</v>
      </c>
      <c r="F83" s="60">
        <v>-0.66270800000000007</v>
      </c>
      <c r="G83" s="61"/>
    </row>
    <row r="84" spans="1:27" ht="15.6" x14ac:dyDescent="0.3">
      <c r="A84" s="78" t="s">
        <v>116</v>
      </c>
      <c r="B84" s="83" t="s">
        <v>117</v>
      </c>
      <c r="C84" s="58" t="s">
        <v>118</v>
      </c>
      <c r="D84" s="73">
        <v>0.7</v>
      </c>
      <c r="E84" s="74">
        <v>0.82334119990987042</v>
      </c>
      <c r="F84" s="66"/>
      <c r="G84" s="61"/>
    </row>
    <row r="85" spans="1:27" ht="15.6" x14ac:dyDescent="0.3">
      <c r="A85" s="78"/>
      <c r="B85" s="83"/>
      <c r="C85" s="58" t="s">
        <v>115</v>
      </c>
      <c r="D85" s="73">
        <v>53</v>
      </c>
      <c r="E85" s="75">
        <v>69.426599999999993</v>
      </c>
      <c r="F85" s="66"/>
      <c r="G85" s="61"/>
    </row>
    <row r="86" spans="1:27" ht="62.4" x14ac:dyDescent="0.3">
      <c r="A86" s="58" t="s">
        <v>119</v>
      </c>
      <c r="B86" s="72" t="s">
        <v>120</v>
      </c>
      <c r="C86" s="58" t="s">
        <v>121</v>
      </c>
      <c r="D86" s="76">
        <v>513.77200000000005</v>
      </c>
      <c r="E86" s="76">
        <v>513.77</v>
      </c>
      <c r="F86" s="66"/>
      <c r="G86" s="61"/>
    </row>
    <row r="88" spans="1:27" s="77" customFormat="1" ht="153.6" customHeight="1" x14ac:dyDescent="0.3">
      <c r="A88" s="106" t="s">
        <v>136</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row>
    <row r="89" spans="1:27" ht="15.6" x14ac:dyDescent="0.3">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row>
    <row r="90" spans="1:27" ht="42" customHeight="1" x14ac:dyDescent="0.3">
      <c r="A90" s="109" t="s">
        <v>137</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row>
    <row r="91" spans="1:27" ht="15.6" x14ac:dyDescent="0.3">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row>
    <row r="92" spans="1:27" ht="34.200000000000003" customHeight="1" x14ac:dyDescent="0.3">
      <c r="A92" s="109" t="s">
        <v>138</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row>
    <row r="93" spans="1:27" ht="15.6" x14ac:dyDescent="0.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row>
    <row r="94" spans="1:27" ht="33" customHeight="1" x14ac:dyDescent="0.3">
      <c r="A94" s="109" t="s">
        <v>139</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row>
    <row r="95" spans="1:27" ht="15.6" x14ac:dyDescent="0.3">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row>
    <row r="96" spans="1:27" ht="15.6" x14ac:dyDescent="0.3">
      <c r="A96" s="109" t="s">
        <v>129</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row>
  </sheetData>
  <mergeCells count="96">
    <mergeCell ref="F65:G65"/>
    <mergeCell ref="A67:Z67"/>
    <mergeCell ref="R59:S59"/>
    <mergeCell ref="T59:U59"/>
    <mergeCell ref="W59:Y59"/>
    <mergeCell ref="F60:G60"/>
    <mergeCell ref="F61:G61"/>
    <mergeCell ref="B62:B64"/>
    <mergeCell ref="F62:G62"/>
    <mergeCell ref="F63:G63"/>
    <mergeCell ref="F64:G64"/>
    <mergeCell ref="Z58:Z60"/>
    <mergeCell ref="AA58:AA60"/>
    <mergeCell ref="B59:B60"/>
    <mergeCell ref="C59:C60"/>
    <mergeCell ref="D59:D60"/>
    <mergeCell ref="E59:F59"/>
    <mergeCell ref="G59:H59"/>
    <mergeCell ref="J59:J60"/>
    <mergeCell ref="K59:K60"/>
    <mergeCell ref="L59:L60"/>
    <mergeCell ref="A58:A60"/>
    <mergeCell ref="B58:H58"/>
    <mergeCell ref="I58:I60"/>
    <mergeCell ref="J58:M58"/>
    <mergeCell ref="N58:Q58"/>
    <mergeCell ref="R58:Y58"/>
    <mergeCell ref="M59:M60"/>
    <mergeCell ref="N59:O59"/>
    <mergeCell ref="P59:P60"/>
    <mergeCell ref="Q59:Q60"/>
    <mergeCell ref="A92:AA92"/>
    <mergeCell ref="A94:AA94"/>
    <mergeCell ref="A96:AA96"/>
    <mergeCell ref="A5:Z5"/>
    <mergeCell ref="A4:AA4"/>
    <mergeCell ref="A3:AA3"/>
    <mergeCell ref="A53:AA53"/>
    <mergeCell ref="A54:AA54"/>
    <mergeCell ref="A55:AA55"/>
    <mergeCell ref="A56:AA56"/>
    <mergeCell ref="F71:F72"/>
    <mergeCell ref="G71:G72"/>
    <mergeCell ref="A84:A85"/>
    <mergeCell ref="B84:B85"/>
    <mergeCell ref="A88:AA88"/>
    <mergeCell ref="A90:AA90"/>
    <mergeCell ref="G25:G27"/>
    <mergeCell ref="G34:G36"/>
    <mergeCell ref="A49:A50"/>
    <mergeCell ref="B49:B50"/>
    <mergeCell ref="A69:X69"/>
    <mergeCell ref="A71:A72"/>
    <mergeCell ref="B71:B72"/>
    <mergeCell ref="C71:C72"/>
    <mergeCell ref="D71:D72"/>
    <mergeCell ref="E71:E72"/>
    <mergeCell ref="A15:AA15"/>
    <mergeCell ref="A16:AA16"/>
    <mergeCell ref="A17:A18"/>
    <mergeCell ref="B17:B18"/>
    <mergeCell ref="C17:C18"/>
    <mergeCell ref="D17:D18"/>
    <mergeCell ref="E17:E18"/>
    <mergeCell ref="F17:F18"/>
    <mergeCell ref="G17:G18"/>
    <mergeCell ref="F10:G10"/>
    <mergeCell ref="F11:G11"/>
    <mergeCell ref="F12:G12"/>
    <mergeCell ref="F13:G13"/>
    <mergeCell ref="N9:O9"/>
    <mergeCell ref="P9:P10"/>
    <mergeCell ref="Q9:Q10"/>
    <mergeCell ref="R9:S9"/>
    <mergeCell ref="T9:U9"/>
    <mergeCell ref="W9:Y9"/>
    <mergeCell ref="AA8:AA10"/>
    <mergeCell ref="B9:B10"/>
    <mergeCell ref="C9:C10"/>
    <mergeCell ref="D9:D10"/>
    <mergeCell ref="E9:F9"/>
    <mergeCell ref="G9:H9"/>
    <mergeCell ref="J9:J10"/>
    <mergeCell ref="K9:K10"/>
    <mergeCell ref="L9:L10"/>
    <mergeCell ref="M9:M10"/>
    <mergeCell ref="A1:AA1"/>
    <mergeCell ref="A2:AA2"/>
    <mergeCell ref="A6:AA6"/>
    <mergeCell ref="A8:A10"/>
    <mergeCell ref="B8:H8"/>
    <mergeCell ref="I8:I10"/>
    <mergeCell ref="J8:M8"/>
    <mergeCell ref="N8:Q8"/>
    <mergeCell ref="R8:Y8"/>
    <mergeCell ref="Z8:Z10"/>
  </mergeCells>
  <pageMargins left="0.7" right="0.7" top="0.75" bottom="0.75" header="0.3" footer="0.3"/>
  <pageSetup paperSize="9" scale="2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Asylkhan Zhakataev (AGCH)</dc:creator>
  <cp:lastModifiedBy>Didar Kozhakhmetova</cp:lastModifiedBy>
  <cp:lastPrinted>2022-04-27T16:32:14Z</cp:lastPrinted>
  <dcterms:created xsi:type="dcterms:W3CDTF">2015-06-05T18:19:34Z</dcterms:created>
  <dcterms:modified xsi:type="dcterms:W3CDTF">2022-05-04T05:47:13Z</dcterms:modified>
</cp:coreProperties>
</file>